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ulieS\Desktop\"/>
    </mc:Choice>
  </mc:AlternateContent>
  <xr:revisionPtr revIDLastSave="0" documentId="8_{97081DDB-105B-4A0A-9F69-52F9A31C1D0C}" xr6:coauthVersionLast="44" xr6:coauthVersionMax="44" xr10:uidLastSave="{00000000-0000-0000-0000-000000000000}"/>
  <bookViews>
    <workbookView xWindow="4740" yWindow="2115" windowWidth="21600" windowHeight="11385"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Travel!$A$1:$E$65</definedName>
  </definedNames>
  <calcPr calcId="191028"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47" i="1"/>
  <c r="C54" i="1"/>
  <c r="C18" i="1"/>
  <c r="B6" i="13"/>
  <c r="E60" i="13"/>
  <c r="C60" i="13"/>
  <c r="C27" i="4"/>
  <c r="C26" i="4"/>
  <c r="B60" i="13"/>
  <c r="B59" i="13"/>
  <c r="D59" i="13"/>
  <c r="B58" i="13"/>
  <c r="D58" i="13"/>
  <c r="D57" i="13"/>
  <c r="B57" i="13"/>
  <c r="D56" i="13"/>
  <c r="B56" i="13"/>
  <c r="D55" i="13"/>
  <c r="B55" i="13"/>
  <c r="B2" i="4"/>
  <c r="B3" i="4"/>
  <c r="B2" i="3"/>
  <c r="B3" i="3"/>
  <c r="B2" i="2"/>
  <c r="B3" i="2"/>
  <c r="B2" i="1"/>
  <c r="B3" i="1"/>
  <c r="F58" i="13"/>
  <c r="D25" i="2"/>
  <c r="F60" i="13"/>
  <c r="E25" i="4"/>
  <c r="F59" i="13"/>
  <c r="D25" i="3"/>
  <c r="F57" i="13"/>
  <c r="D54" i="1"/>
  <c r="F56" i="13"/>
  <c r="D47" i="1"/>
  <c r="F55" i="13"/>
  <c r="D18" i="1"/>
  <c r="C13" i="13"/>
  <c r="C12" i="13"/>
  <c r="C11" i="13"/>
  <c r="C16" i="13"/>
  <c r="C17" i="13"/>
  <c r="B5" i="4"/>
  <c r="B4" i="4"/>
  <c r="B5" i="3"/>
  <c r="B4" i="3"/>
  <c r="B5" i="2"/>
  <c r="B4" i="2"/>
  <c r="B5" i="1"/>
  <c r="B4" i="1"/>
  <c r="C15" i="13"/>
  <c r="F12" i="13"/>
  <c r="C25" i="4"/>
  <c r="F11" i="13"/>
  <c r="F13" i="13"/>
  <c r="B54" i="1"/>
  <c r="B17" i="13"/>
  <c r="B47" i="1"/>
  <c r="B16" i="13"/>
  <c r="B18" i="1"/>
  <c r="B15" i="13"/>
  <c r="B25" i="3"/>
  <c r="B13" i="13"/>
  <c r="B25" i="2"/>
  <c r="B12" i="13"/>
  <c r="B11" i="13"/>
  <c r="B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<sst xmlns="http://schemas.openxmlformats.org/spreadsheetml/2006/main" count="297" uniqueCount="211">
  <si>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</si>
  <si>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</si>
  <si>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</si>
  <si>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</si>
  <si>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</si>
  <si>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</si>
  <si>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</si>
  <si>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</si>
  <si>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</si>
  <si>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</si>
  <si>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</si>
  <si>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</si>
  <si>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</si>
  <si>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</si>
  <si>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</si>
  <si>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</si>
  <si>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</si>
  <si>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</si>
  <si>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</si>
  <si>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</si>
  <si>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</si>
  <si>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</si>
  <si>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</si>
  <si>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</si>
  <si>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</si>
  <si>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</si>
  <si>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</si>
  <si>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</si>
  <si>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</si>
  <si>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</si>
  <si>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</si>
  <si>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</si>
  <si>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</si>
  <si>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</si>
  <si>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</si>
  <si>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</si>
  <si>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</si>
  <si>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</si>
  <si>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</si>
  <si>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</si>
  <si>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</si>
  <si>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</si>
  <si>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</si>
  <si>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</si>
  <si>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</si>
  <si>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</si>
  <si>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</si>
  <si>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</si>
  <si>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</si>
  <si>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</si>
  <si>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</si>
  <si>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</si>
  <si>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</si>
  <si>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</si>
  <si>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</si>
  <si>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</si>
  <si>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</si>
  <si>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</si>
  <si>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</si>
  <si>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</si>
  <si>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</si>
  <si>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</si>
  <si>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</si>
  <si>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</si>
  <si>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</si>
  <si>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</si>
  <si>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</si>
  <si>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</si>
  <si>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</si>
  <si>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</si>
  <si>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</si>
  <si>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</si>
  <si>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</si>
  <si>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</si>
  <si>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</si>
  <si>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</si>
  <si>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</si>
  <si>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</si>
  <si>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</si>
  <si>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</si>
  <si>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</si>
  <si>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</si>
  <si>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</si>
  <si>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</si>
  <si>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</si>
  <si>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</si>
  <si>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</si>
  <si>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</si>
  <si>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</si>
  <si>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</si>
  <si>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</si>
  <si>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</si>
  <si>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</si>
  <si>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</si>
  <si>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</si>
  <si>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</si>
  <si>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</si>
  <si>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</si>
  <si>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</si>
  <si>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</si>
  <si>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</si>
  <si>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</si>
  <si>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</si>
  <si>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</si>
  <si>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</si>
  <si>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</si>
  <si>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</si>
  <si>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</si>
  <si>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</si>
  <si>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</si>
  <si>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</si>
  <si>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</si>
  <si>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</si>
  <si>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</si>
  <si>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</si>
  <si>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</si>
  <si>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</si>
  <si>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</si>
  <si>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</si>
  <si>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</si>
  <si>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</si>
  <si>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</si>
  <si>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</si>
  <si>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</si>
  <si>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</si>
  <si>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</si>
  <si>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</si>
  <si>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</si>
  <si>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</si>
  <si>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</si>
  <si>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</si>
  <si>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</si>
  <si>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</si>
  <si>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</si>
  <si>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</si>
  <si>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</si>
  <si>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</si>
  <si>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</si>
  <si>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</si>
  <si>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</si>
  <si>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</si>
  <si>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</si>
  <si>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</si>
  <si>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</si>
  <si>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</si>
  <si>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</si>
  <si>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</si>
  <si>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</si>
  <si>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</si>
  <si>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</si>
  <si>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</si>
  <si>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</si>
  <si>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</si>
  <si>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</si>
  <si>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</si>
  <si>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</si>
  <si>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</si>
  <si>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</si>
  <si>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</si>
  <si>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</si>
  <si>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</si>
  <si>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</si>
  <si>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</si>
  <si>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</si>
  <si>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</si>
  <si>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</si>
  <si>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</si>
  <si>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</si>
  <si>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</si>
  <si>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Northland District Health Board</t>
  </si>
  <si>
    <t>Nick Chamberlain</t>
  </si>
  <si>
    <t>Chief Financial Officer</t>
  </si>
  <si>
    <t>19/24 May 2022</t>
  </si>
  <si>
    <t>Healthcare Leaders Forum</t>
  </si>
  <si>
    <t>Flights</t>
  </si>
  <si>
    <t>Gold Coast</t>
  </si>
  <si>
    <t>Accommodation</t>
  </si>
  <si>
    <t>Taxis</t>
  </si>
  <si>
    <t>Speaker at South GP CME Conference</t>
  </si>
  <si>
    <t>Christchurch</t>
  </si>
  <si>
    <t>5/7 August 2021</t>
  </si>
  <si>
    <t>Regional Governance Group and speaker at NZMA &amp; GP CME Conference</t>
  </si>
  <si>
    <t>Taxi</t>
  </si>
  <si>
    <t>8/9 December 2021</t>
  </si>
  <si>
    <t>CEO &amp; Chair's Meeting</t>
  </si>
  <si>
    <t>Wellington</t>
  </si>
  <si>
    <t>August 2021</t>
  </si>
  <si>
    <t>Taxi/Airport parking</t>
  </si>
  <si>
    <t>Meals</t>
  </si>
  <si>
    <t>15/17 February 2022</t>
  </si>
  <si>
    <t>Taxi / Airport parking</t>
  </si>
  <si>
    <t>16/17 March 2022</t>
  </si>
  <si>
    <t>14 April 2022</t>
  </si>
  <si>
    <t>CEO Meeting</t>
  </si>
  <si>
    <t>Flight change</t>
  </si>
  <si>
    <t>11/12 May 2022</t>
  </si>
  <si>
    <t>Taxi / airport parking</t>
  </si>
  <si>
    <t>Meeting with CEO, Health NZ</t>
  </si>
  <si>
    <t>Auckland</t>
  </si>
  <si>
    <t>CEO meeting</t>
  </si>
  <si>
    <t>3 June 2022</t>
  </si>
  <si>
    <t>9 June 2022</t>
  </si>
  <si>
    <t>10 June 2022</t>
  </si>
  <si>
    <t>Harvard Business Review</t>
  </si>
  <si>
    <t>Subscription</t>
  </si>
  <si>
    <t>Medical Council of New Zealand</t>
  </si>
  <si>
    <t>APC Registration</t>
  </si>
  <si>
    <t>Royal NZ College of GPs</t>
  </si>
  <si>
    <t>HardyGroup</t>
  </si>
  <si>
    <t>Cross Tasman Executive Learning Set</t>
  </si>
  <si>
    <t>RACMA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</si>
</sst>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49" fontId="15" fillId="11" borderId="3" xfId="0" applyNumberFormat="1" applyFont="1" applyFill="1" applyBorder="1" applyAlignment="1" applyProtection="1">
      <alignment horizontal="left" vertical="center"/>
      <protection locked="0"/>
    </xf>
    <xf numFmtId="49" fontId="15" fillId="11" borderId="3" xfId="0" applyNumberFormat="1" applyFont="1" applyFill="1" applyBorder="1" applyAlignment="1" applyProtection="1">
      <alignment vertical="center"/>
      <protection locked="0"/>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4" sqref="G4"/>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44378</v>
      </c>
      <c r="C4" s="174"/>
      <c r="D4" s="174"/>
      <c r="E4" s="174"/>
      <c r="F4" s="174"/>
      <c r="G4" s="46"/>
      <c r="H4" s="46"/>
      <c r="I4" s="46"/>
      <c r="J4" s="46"/>
      <c r="K4" s="46"/>
    </row>
    <row r="5" spans="1:11" ht="21" customHeight="1" x14ac:dyDescent="0.2">
      <c r="A5" s="4" t="s">
        <v>55</v>
      </c>
      <c r="B5" s="174">
        <v>44742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171</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7081.85</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13582.24</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Travel!B18</f>
        <v>2830.5099999999998</v>
      </c>
      <c r="C15" s="104" t="str">
        <f>C11</f>
        <v>Figures exclude GST</v>
      </c>
      <c r="D15" s="8"/>
      <c r="E15" s="8"/>
      <c r="F15" s="58"/>
      <c r="G15" s="46"/>
      <c r="H15" s="46"/>
      <c r="I15" s="46"/>
      <c r="J15" s="46"/>
      <c r="K15" s="46"/>
    </row>
    <row r="16" spans="1:11" ht="27.75" customHeight="1" x14ac:dyDescent="0.2">
      <c r="A16" s="11" t="s">
        <v>71</v>
      </c>
      <c r="B16" s="96">
        <f>Travel!B47</f>
        <v>4251.34</v>
      </c>
      <c r="C16" s="104" t="str">
        <f>C11</f>
        <v>Figures exclude GST</v>
      </c>
      <c r="D16" s="59"/>
      <c r="E16" s="8"/>
      <c r="F16" s="60"/>
      <c r="G16" s="46"/>
      <c r="H16" s="46"/>
      <c r="I16" s="46"/>
      <c r="J16" s="46"/>
      <c r="K16" s="46"/>
    </row>
    <row r="17" spans="1:11" ht="27.75" customHeight="1" x14ac:dyDescent="0.2">
      <c r="A17" s="11" t="s">
        <v>72</v>
      </c>
      <c r="B17" s="96">
        <f>Travel!B54</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COUNT(Travel!B12:B17)</f>
        <v>3</v>
      </c>
      <c r="C55" s="111"/>
      <c r="D55" s="111">
        <f>COUNTIF(Travel!D12:D17,"*")</f>
        <v>3</v>
      </c>
      <c r="E55" s="112"/>
      <c r="F55" s="112" t="b">
        <f>MIN(B55,D55)=MAX(B55,D55)</f>
        <v>1</v>
      </c>
      <c r="G55" s="46"/>
      <c r="H55" s="46"/>
      <c r="I55" s="46"/>
      <c r="J55" s="46"/>
      <c r="K55" s="46"/>
    </row>
    <row r="56" spans="1:11" hidden="1" x14ac:dyDescent="0.2">
      <c r="A56" s="121" t="s">
        <v>105</v>
      </c>
      <c r="B56" s="111">
        <f>COUNT(Travel!B22:B46)</f>
        <v>22</v>
      </c>
      <c r="C56" s="111"/>
      <c r="D56" s="111">
        <f>COUNTIF(Travel!D22:D46,"*")</f>
        <v>21</v>
      </c>
      <c r="E56" s="112"/>
      <c r="F56" s="112" t="b">
        <f>MIN(B56,D56)=MAX(B56,D56)</f>
        <v>0</v>
      </c>
    </row>
    <row r="57" spans="1:11" hidden="1" x14ac:dyDescent="0.2">
      <c r="A57" s="122"/>
      <c r="B57" s="111">
        <f>COUNT(Travel!B51:B53)</f>
        <v>0</v>
      </c>
      <c r="C57" s="111"/>
      <c r="D57" s="111">
        <f>COUNTIF(Travel!D51:D53,"*")</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5</v>
      </c>
      <c r="C59" s="112"/>
      <c r="D59" s="112">
        <f>COUNTIF('All other expenses'!D11:D24,"*")</f>
        <v>5</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0"/>
  <sheetViews>
    <sheetView zoomScaleNormal="100" workbookViewId="0">
      <selection activeCell="A46" sqref="A46:XFD5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Northland District Health Board</v>
      </c>
      <c r="C2" s="175"/>
      <c r="D2" s="175"/>
      <c r="E2" s="175"/>
      <c r="F2" s="46"/>
    </row>
    <row r="3" spans="1:6" ht="21" customHeight="1" x14ac:dyDescent="0.2">
      <c r="A3" s="4" t="s">
        <v>110</v>
      </c>
      <c r="B3" s="175" t="str">
        <f>'Summary and sign-off'!B3:F3</f>
        <v>Nick Chamberlain</v>
      </c>
      <c r="C3" s="175"/>
      <c r="D3" s="175"/>
      <c r="E3" s="175"/>
      <c r="F3" s="46"/>
    </row>
    <row r="4" spans="1:6" ht="21" customHeight="1" x14ac:dyDescent="0.2">
      <c r="A4" s="4" t="s">
        <v>111</v>
      </c>
      <c r="B4" s="175">
        <f>'Summary and sign-off'!B4:F4</f>
        <v>44378</v>
      </c>
      <c r="C4" s="175"/>
      <c r="D4" s="175"/>
      <c r="E4" s="175"/>
      <c r="F4" s="46"/>
    </row>
    <row r="5" spans="1:6" ht="21" customHeight="1" x14ac:dyDescent="0.2">
      <c r="A5" s="4" t="s">
        <v>112</v>
      </c>
      <c r="B5" s="175">
        <f>'Summary and sign-off'!B5:F5</f>
        <v>44742</v>
      </c>
      <c r="C5" s="175"/>
      <c r="D5" s="175"/>
      <c r="E5" s="175"/>
      <c r="F5" s="46"/>
    </row>
    <row r="6" spans="1:6" ht="21" customHeight="1" x14ac:dyDescent="0.2">
      <c r="A6" s="4" t="s">
        <v>113</v>
      </c>
      <c r="B6" s="170" t="s">
        <v>81</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t="s">
        <v>172</v>
      </c>
      <c r="B13" s="158">
        <v>1347.57</v>
      </c>
      <c r="C13" s="159" t="s">
        <v>173</v>
      </c>
      <c r="D13" s="159" t="s">
        <v>174</v>
      </c>
      <c r="E13" s="160" t="s">
        <v>175</v>
      </c>
      <c r="F13" s="1"/>
    </row>
    <row r="14" spans="1:6" s="87" customFormat="1" x14ac:dyDescent="0.2">
      <c r="A14" s="157"/>
      <c r="B14" s="158">
        <v>1379.29</v>
      </c>
      <c r="C14" s="159"/>
      <c r="D14" s="159" t="s">
        <v>176</v>
      </c>
      <c r="E14" s="160"/>
      <c r="F14" s="1"/>
    </row>
    <row r="15" spans="1:6" s="87" customFormat="1" x14ac:dyDescent="0.2">
      <c r="A15" s="157"/>
      <c r="B15" s="158">
        <v>103.65</v>
      </c>
      <c r="C15" s="159"/>
      <c r="D15" s="159" t="s">
        <v>177</v>
      </c>
      <c r="E15" s="160"/>
      <c r="F15" s="1"/>
    </row>
    <row r="16" spans="1:6" s="87" customFormat="1" x14ac:dyDescent="0.2">
      <c r="A16" s="157"/>
      <c r="B16" s="158"/>
      <c r="C16" s="159"/>
      <c r="D16" s="159"/>
      <c r="E16" s="160"/>
      <c r="F16" s="1"/>
    </row>
    <row r="17" spans="1:6" s="87" customFormat="1" hidden="1" x14ac:dyDescent="0.2">
      <c r="A17" s="143"/>
      <c r="B17" s="144"/>
      <c r="C17" s="145"/>
      <c r="D17" s="145"/>
      <c r="E17" s="146"/>
      <c r="F17" s="1"/>
    </row>
    <row r="18" spans="1:6" ht="19.5" customHeight="1" x14ac:dyDescent="0.2">
      <c r="A18" s="107" t="s">
        <v>122</v>
      </c>
      <c r="B18" s="108">
        <f>SUM(B12:B17)</f>
        <v>2830.5099999999998</v>
      </c>
      <c r="C18" s="168" t="str">
        <f>IF(SUBTOTAL(3,B12:B17)=SUBTOTAL(103,B12:B17),'Summary and sign-off'!$A$48,'Summary and sign-off'!$A$49)</f>
        <v>Check - there are no hidden rows with data</v>
      </c>
      <c r="D18" s="176" t="str">
        <f>IF('Summary and sign-off'!F55='Summary and sign-off'!F54,'Summary and sign-off'!A51,'Summary and sign-off'!A50)</f>
        <v>Check - each entry provides sufficient information</v>
      </c>
      <c r="E18" s="176"/>
      <c r="F18" s="46"/>
    </row>
    <row r="19" spans="1:6" ht="10.5" customHeight="1" x14ac:dyDescent="0.2">
      <c r="A19" s="27"/>
      <c r="B19" s="22"/>
      <c r="C19" s="27"/>
      <c r="D19" s="27"/>
      <c r="E19" s="27"/>
      <c r="F19" s="27"/>
    </row>
    <row r="20" spans="1:6" ht="24.75" customHeight="1" x14ac:dyDescent="0.2">
      <c r="A20" s="177" t="s">
        <v>123</v>
      </c>
      <c r="B20" s="177"/>
      <c r="C20" s="177"/>
      <c r="D20" s="177"/>
      <c r="E20" s="177"/>
      <c r="F20" s="47"/>
    </row>
    <row r="21" spans="1:6" ht="27" customHeight="1" x14ac:dyDescent="0.2">
      <c r="A21" s="35" t="s">
        <v>117</v>
      </c>
      <c r="B21" s="35" t="s">
        <v>62</v>
      </c>
      <c r="C21" s="35" t="s">
        <v>124</v>
      </c>
      <c r="D21" s="35" t="s">
        <v>120</v>
      </c>
      <c r="E21" s="35" t="s">
        <v>121</v>
      </c>
      <c r="F21" s="48"/>
    </row>
    <row r="22" spans="1:6" s="87" customFormat="1" hidden="1" x14ac:dyDescent="0.2">
      <c r="A22" s="133"/>
      <c r="B22" s="134"/>
      <c r="C22" s="135"/>
      <c r="D22" s="135"/>
      <c r="E22" s="136"/>
      <c r="F22" s="1"/>
    </row>
    <row r="23" spans="1:6" s="87" customFormat="1" x14ac:dyDescent="0.2">
      <c r="A23" s="189" t="s">
        <v>186</v>
      </c>
      <c r="B23" s="158">
        <v>1187.97</v>
      </c>
      <c r="C23" s="159" t="s">
        <v>178</v>
      </c>
      <c r="D23" s="159" t="s">
        <v>174</v>
      </c>
      <c r="E23" s="160" t="s">
        <v>179</v>
      </c>
      <c r="F23" s="1"/>
    </row>
    <row r="24" spans="1:6" s="87" customFormat="1" x14ac:dyDescent="0.2">
      <c r="A24" s="157" t="s">
        <v>180</v>
      </c>
      <c r="B24" s="158">
        <v>30</v>
      </c>
      <c r="C24" s="159" t="s">
        <v>181</v>
      </c>
      <c r="D24" s="159" t="s">
        <v>182</v>
      </c>
      <c r="E24" s="160" t="s">
        <v>179</v>
      </c>
      <c r="F24" s="1"/>
    </row>
    <row r="25" spans="1:6" s="87" customFormat="1" x14ac:dyDescent="0.2">
      <c r="A25" s="157" t="s">
        <v>183</v>
      </c>
      <c r="B25" s="158">
        <v>470.96</v>
      </c>
      <c r="C25" s="159" t="s">
        <v>184</v>
      </c>
      <c r="D25" s="159" t="s">
        <v>174</v>
      </c>
      <c r="E25" s="160" t="s">
        <v>185</v>
      </c>
      <c r="F25" s="1"/>
    </row>
    <row r="26" spans="1:6" s="87" customFormat="1" x14ac:dyDescent="0.2">
      <c r="A26" s="157"/>
      <c r="B26" s="158">
        <v>206.09</v>
      </c>
      <c r="C26" s="159"/>
      <c r="D26" s="159" t="s">
        <v>176</v>
      </c>
      <c r="E26" s="160"/>
      <c r="F26" s="1"/>
    </row>
    <row r="27" spans="1:6" s="87" customFormat="1" x14ac:dyDescent="0.2">
      <c r="A27" s="157"/>
      <c r="B27" s="158">
        <v>74.349999999999994</v>
      </c>
      <c r="C27" s="159"/>
      <c r="D27" s="159" t="s">
        <v>187</v>
      </c>
      <c r="E27" s="160"/>
      <c r="F27" s="1"/>
    </row>
    <row r="28" spans="1:6" s="87" customFormat="1" x14ac:dyDescent="0.2">
      <c r="A28" s="157"/>
      <c r="B28" s="158">
        <v>49.13</v>
      </c>
      <c r="C28" s="159"/>
      <c r="D28" s="159" t="s">
        <v>188</v>
      </c>
      <c r="E28" s="160"/>
      <c r="F28" s="1"/>
    </row>
    <row r="29" spans="1:6" s="87" customFormat="1" x14ac:dyDescent="0.2">
      <c r="A29" s="157" t="s">
        <v>189</v>
      </c>
      <c r="B29" s="158">
        <v>326.95999999999998</v>
      </c>
      <c r="C29" s="159" t="s">
        <v>184</v>
      </c>
      <c r="D29" s="159" t="s">
        <v>176</v>
      </c>
      <c r="E29" s="160" t="s">
        <v>185</v>
      </c>
      <c r="F29" s="1"/>
    </row>
    <row r="30" spans="1:6" s="87" customFormat="1" x14ac:dyDescent="0.2">
      <c r="A30" s="157"/>
      <c r="B30" s="158">
        <v>88.43</v>
      </c>
      <c r="C30" s="159"/>
      <c r="D30" s="159" t="s">
        <v>190</v>
      </c>
      <c r="E30" s="160"/>
      <c r="F30" s="1"/>
    </row>
    <row r="31" spans="1:6" s="87" customFormat="1" x14ac:dyDescent="0.2">
      <c r="A31" s="157"/>
      <c r="B31" s="158">
        <v>75.650000000000006</v>
      </c>
      <c r="C31" s="159"/>
      <c r="D31" s="159" t="s">
        <v>188</v>
      </c>
      <c r="E31" s="160"/>
      <c r="F31" s="1"/>
    </row>
    <row r="32" spans="1:6" s="87" customFormat="1" x14ac:dyDescent="0.2">
      <c r="A32" s="157" t="s">
        <v>191</v>
      </c>
      <c r="B32" s="158">
        <v>151.30000000000001</v>
      </c>
      <c r="C32" s="159" t="s">
        <v>184</v>
      </c>
      <c r="D32" s="159" t="s">
        <v>174</v>
      </c>
      <c r="E32" s="160"/>
      <c r="F32" s="1"/>
    </row>
    <row r="33" spans="1:6" s="87" customFormat="1" x14ac:dyDescent="0.2">
      <c r="A33" s="157"/>
      <c r="B33" s="158">
        <v>41.65</v>
      </c>
      <c r="C33" s="159"/>
      <c r="D33" s="159" t="s">
        <v>190</v>
      </c>
      <c r="E33" s="160"/>
      <c r="F33" s="1"/>
    </row>
    <row r="34" spans="1:6" s="87" customFormat="1" x14ac:dyDescent="0.2">
      <c r="A34" s="157"/>
      <c r="B34" s="158">
        <v>206.75</v>
      </c>
      <c r="C34" s="159"/>
      <c r="D34" s="159" t="s">
        <v>176</v>
      </c>
      <c r="E34" s="160"/>
      <c r="F34" s="1"/>
    </row>
    <row r="35" spans="1:6" s="87" customFormat="1" x14ac:dyDescent="0.2">
      <c r="A35" s="157"/>
      <c r="B35" s="158">
        <v>136.18</v>
      </c>
      <c r="C35" s="159"/>
      <c r="D35" s="159" t="s">
        <v>188</v>
      </c>
      <c r="E35" s="160"/>
      <c r="F35" s="1"/>
    </row>
    <row r="36" spans="1:6" s="87" customFormat="1" x14ac:dyDescent="0.2">
      <c r="A36" s="190" t="s">
        <v>192</v>
      </c>
      <c r="B36" s="158">
        <v>108.7</v>
      </c>
      <c r="C36" s="159" t="s">
        <v>193</v>
      </c>
      <c r="D36" s="159" t="s">
        <v>194</v>
      </c>
      <c r="E36" s="160" t="s">
        <v>185</v>
      </c>
      <c r="F36" s="1"/>
    </row>
    <row r="37" spans="1:6" s="87" customFormat="1" x14ac:dyDescent="0.2">
      <c r="A37" s="157" t="s">
        <v>195</v>
      </c>
      <c r="B37" s="158">
        <v>243.47</v>
      </c>
      <c r="C37" s="159" t="s">
        <v>184</v>
      </c>
      <c r="D37" s="159" t="s">
        <v>176</v>
      </c>
      <c r="E37" s="160" t="s">
        <v>185</v>
      </c>
      <c r="F37" s="1"/>
    </row>
    <row r="38" spans="1:6" s="87" customFormat="1" x14ac:dyDescent="0.2">
      <c r="A38" s="157"/>
      <c r="B38" s="158">
        <v>45.46</v>
      </c>
      <c r="C38" s="159"/>
      <c r="D38" s="159" t="s">
        <v>188</v>
      </c>
      <c r="E38" s="160"/>
      <c r="F38" s="1"/>
    </row>
    <row r="39" spans="1:6" s="87" customFormat="1" x14ac:dyDescent="0.2">
      <c r="A39" s="157"/>
      <c r="B39" s="158">
        <v>72.17</v>
      </c>
      <c r="C39" s="159"/>
      <c r="D39" s="159" t="s">
        <v>196</v>
      </c>
      <c r="E39" s="160"/>
      <c r="F39" s="1"/>
    </row>
    <row r="40" spans="1:6" s="87" customFormat="1" x14ac:dyDescent="0.2">
      <c r="A40" s="190" t="s">
        <v>200</v>
      </c>
      <c r="B40" s="158">
        <v>61.57</v>
      </c>
      <c r="C40" s="159" t="s">
        <v>197</v>
      </c>
      <c r="D40" s="159" t="s">
        <v>182</v>
      </c>
      <c r="E40" s="160" t="s">
        <v>198</v>
      </c>
      <c r="F40" s="1"/>
    </row>
    <row r="41" spans="1:6" s="87" customFormat="1" x14ac:dyDescent="0.2">
      <c r="A41" s="190"/>
      <c r="B41" s="158">
        <v>15.65</v>
      </c>
      <c r="C41" s="159"/>
      <c r="D41" s="159" t="s">
        <v>188</v>
      </c>
      <c r="E41" s="160"/>
      <c r="F41" s="1"/>
    </row>
    <row r="42" spans="1:6" s="87" customFormat="1" x14ac:dyDescent="0.2">
      <c r="A42" s="190" t="s">
        <v>201</v>
      </c>
      <c r="B42" s="158">
        <v>32.090000000000003</v>
      </c>
      <c r="C42" s="159" t="s">
        <v>193</v>
      </c>
      <c r="D42" s="159" t="s">
        <v>182</v>
      </c>
      <c r="E42" s="160" t="s">
        <v>185</v>
      </c>
      <c r="F42" s="1"/>
    </row>
    <row r="43" spans="1:6" s="87" customFormat="1" x14ac:dyDescent="0.2">
      <c r="A43" s="190" t="s">
        <v>202</v>
      </c>
      <c r="B43" s="158">
        <v>560.72</v>
      </c>
      <c r="C43" s="159" t="s">
        <v>199</v>
      </c>
      <c r="D43" s="159" t="s">
        <v>174</v>
      </c>
      <c r="E43" s="160" t="s">
        <v>185</v>
      </c>
      <c r="F43" s="1"/>
    </row>
    <row r="44" spans="1:6" s="87" customFormat="1" x14ac:dyDescent="0.2">
      <c r="A44" s="190"/>
      <c r="B44" s="158">
        <v>66.09</v>
      </c>
      <c r="C44" s="159"/>
      <c r="D44" s="159"/>
      <c r="E44" s="160"/>
      <c r="F44" s="1"/>
    </row>
    <row r="45" spans="1:6" s="87" customFormat="1" x14ac:dyDescent="0.2">
      <c r="A45" s="157"/>
      <c r="B45" s="158"/>
      <c r="C45" s="159"/>
      <c r="D45" s="159"/>
      <c r="E45" s="160"/>
      <c r="F45" s="1"/>
    </row>
    <row r="46" spans="1:6" s="87" customFormat="1" hidden="1" x14ac:dyDescent="0.2">
      <c r="A46" s="147"/>
      <c r="B46" s="148"/>
      <c r="C46" s="149"/>
      <c r="D46" s="149"/>
      <c r="E46" s="150"/>
      <c r="F46" s="1"/>
    </row>
    <row r="47" spans="1:6" ht="19.5" customHeight="1" x14ac:dyDescent="0.2">
      <c r="A47" s="107" t="s">
        <v>125</v>
      </c>
      <c r="B47" s="108">
        <f>SUM(B22:B46)</f>
        <v>4251.34</v>
      </c>
      <c r="C47" s="168" t="str">
        <f>IF(SUBTOTAL(3,B22:B46)=SUBTOTAL(103,B22:B46),'Summary and sign-off'!$A$48,'Summary and sign-off'!$A$49)</f>
        <v>Check - there are no hidden rows with data</v>
      </c>
      <c r="D47" s="176" t="str">
        <f>IF('Summary and sign-off'!F56='Summary and sign-off'!F54,'Summary and sign-off'!A51,'Summary and sign-off'!A50)</f>
        <v>Not all lines have an entry for "Cost in NZ$" and "Type of expense"</v>
      </c>
      <c r="E47" s="176"/>
      <c r="F47" s="46"/>
    </row>
    <row r="48" spans="1:6" ht="10.5" customHeight="1" x14ac:dyDescent="0.2">
      <c r="A48" s="27"/>
      <c r="B48" s="22"/>
      <c r="C48" s="27"/>
      <c r="D48" s="27"/>
      <c r="E48" s="27"/>
      <c r="F48" s="27"/>
    </row>
    <row r="49" spans="1:6" ht="24.75" customHeight="1" x14ac:dyDescent="0.2">
      <c r="A49" s="177" t="s">
        <v>126</v>
      </c>
      <c r="B49" s="177"/>
      <c r="C49" s="177"/>
      <c r="D49" s="177"/>
      <c r="E49" s="177"/>
      <c r="F49" s="46"/>
    </row>
    <row r="50" spans="1:6" ht="27" customHeight="1" x14ac:dyDescent="0.2">
      <c r="A50" s="35" t="s">
        <v>117</v>
      </c>
      <c r="B50" s="35" t="s">
        <v>62</v>
      </c>
      <c r="C50" s="35" t="s">
        <v>127</v>
      </c>
      <c r="D50" s="35" t="s">
        <v>128</v>
      </c>
      <c r="E50" s="35" t="s">
        <v>121</v>
      </c>
      <c r="F50" s="49"/>
    </row>
    <row r="51" spans="1:6" s="87" customFormat="1" hidden="1" x14ac:dyDescent="0.2">
      <c r="A51" s="133"/>
      <c r="B51" s="134"/>
      <c r="C51" s="135"/>
      <c r="D51" s="135"/>
      <c r="E51" s="136"/>
      <c r="F51" s="1"/>
    </row>
    <row r="52" spans="1:6" s="87" customFormat="1" x14ac:dyDescent="0.2">
      <c r="A52" s="157"/>
      <c r="B52" s="158"/>
      <c r="C52" s="159"/>
      <c r="D52" s="159"/>
      <c r="E52" s="160"/>
      <c r="F52" s="1"/>
    </row>
    <row r="53" spans="1:6" s="87" customFormat="1" hidden="1" x14ac:dyDescent="0.2">
      <c r="A53" s="133"/>
      <c r="B53" s="134"/>
      <c r="C53" s="135"/>
      <c r="D53" s="135"/>
      <c r="E53" s="136"/>
      <c r="F53" s="1"/>
    </row>
    <row r="54" spans="1:6" ht="19.5" customHeight="1" x14ac:dyDescent="0.2">
      <c r="A54" s="107" t="s">
        <v>129</v>
      </c>
      <c r="B54" s="108">
        <f>SUM(B51:B53)</f>
        <v>0</v>
      </c>
      <c r="C54" s="168" t="str">
        <f>IF(SUBTOTAL(3,B51:B53)=SUBTOTAL(103,B51:B53),'Summary and sign-off'!$A$48,'Summary and sign-off'!$A$49)</f>
        <v>Check - there are no hidden rows with data</v>
      </c>
      <c r="D54" s="176" t="str">
        <f>IF('Summary and sign-off'!F57='Summary and sign-off'!F54,'Summary and sign-off'!A51,'Summary and sign-off'!A50)</f>
        <v>Check - each entry provides sufficient information</v>
      </c>
      <c r="E54" s="176"/>
      <c r="F54" s="46"/>
    </row>
    <row r="55" spans="1:6" ht="10.5" customHeight="1" x14ac:dyDescent="0.2">
      <c r="A55" s="27"/>
      <c r="B55" s="92"/>
      <c r="C55" s="22"/>
      <c r="D55" s="27"/>
      <c r="E55" s="27"/>
      <c r="F55" s="27"/>
    </row>
    <row r="56" spans="1:6" ht="34.5" customHeight="1" x14ac:dyDescent="0.2">
      <c r="A56" s="50" t="s">
        <v>130</v>
      </c>
      <c r="B56" s="93">
        <f>B18+B47+B54</f>
        <v>7081.85</v>
      </c>
      <c r="C56" s="51"/>
      <c r="D56" s="51"/>
      <c r="E56" s="51"/>
      <c r="F56" s="26"/>
    </row>
    <row r="57" spans="1:6" x14ac:dyDescent="0.2">
      <c r="A57" s="27"/>
      <c r="B57" s="22"/>
      <c r="C57" s="27"/>
      <c r="D57" s="27"/>
      <c r="E57" s="27"/>
      <c r="F57" s="27"/>
    </row>
    <row r="58" spans="1:6" x14ac:dyDescent="0.2">
      <c r="A58" s="52" t="s">
        <v>73</v>
      </c>
      <c r="B58" s="25"/>
      <c r="C58" s="26"/>
      <c r="D58" s="26"/>
      <c r="E58" s="26"/>
      <c r="F58" s="27"/>
    </row>
    <row r="59" spans="1:6" ht="12.6" customHeight="1" x14ac:dyDescent="0.2">
      <c r="A59" s="23" t="s">
        <v>131</v>
      </c>
      <c r="B59" s="53"/>
      <c r="C59" s="53"/>
      <c r="D59" s="32"/>
      <c r="E59" s="32"/>
      <c r="F59" s="27"/>
    </row>
    <row r="60" spans="1:6" ht="12.95" customHeight="1" x14ac:dyDescent="0.2">
      <c r="A60" s="31" t="s">
        <v>132</v>
      </c>
      <c r="B60" s="27"/>
      <c r="C60" s="32"/>
      <c r="D60" s="27"/>
      <c r="E60" s="32"/>
      <c r="F60" s="27"/>
    </row>
    <row r="61" spans="1:6" x14ac:dyDescent="0.2">
      <c r="A61" s="31" t="s">
        <v>133</v>
      </c>
      <c r="B61" s="32"/>
      <c r="C61" s="32"/>
      <c r="D61" s="32"/>
      <c r="E61" s="54"/>
      <c r="F61" s="46"/>
    </row>
    <row r="62" spans="1:6" x14ac:dyDescent="0.2">
      <c r="A62" s="23" t="s">
        <v>79</v>
      </c>
      <c r="B62" s="25"/>
      <c r="C62" s="26"/>
      <c r="D62" s="26"/>
      <c r="E62" s="26"/>
      <c r="F62" s="27"/>
    </row>
    <row r="63" spans="1:6" ht="12.95" customHeight="1" x14ac:dyDescent="0.2">
      <c r="A63" s="31" t="s">
        <v>134</v>
      </c>
      <c r="B63" s="27"/>
      <c r="C63" s="32"/>
      <c r="D63" s="27"/>
      <c r="E63" s="32"/>
      <c r="F63" s="27"/>
    </row>
    <row r="64" spans="1:6" x14ac:dyDescent="0.2">
      <c r="A64" s="31" t="s">
        <v>135</v>
      </c>
      <c r="B64" s="32"/>
      <c r="C64" s="32"/>
      <c r="D64" s="32"/>
      <c r="E64" s="54"/>
      <c r="F64" s="46"/>
    </row>
    <row r="65" spans="1:6" x14ac:dyDescent="0.2">
      <c r="A65" s="36" t="s">
        <v>136</v>
      </c>
      <c r="B65" s="36"/>
      <c r="C65" s="36"/>
      <c r="D65" s="36"/>
      <c r="E65" s="54"/>
      <c r="F65" s="46"/>
    </row>
    <row r="66" spans="1:6" x14ac:dyDescent="0.2">
      <c r="A66" s="40"/>
      <c r="B66" s="27"/>
      <c r="C66" s="27"/>
      <c r="D66" s="27"/>
      <c r="E66" s="46"/>
      <c r="F66" s="46"/>
    </row>
    <row r="67" spans="1:6" hidden="1" x14ac:dyDescent="0.2">
      <c r="A67" s="40"/>
      <c r="B67" s="27"/>
      <c r="C67" s="27"/>
      <c r="D67" s="27"/>
      <c r="E67" s="46"/>
      <c r="F67" s="46"/>
    </row>
    <row r="68" spans="1:6" hidden="1" x14ac:dyDescent="0.2"/>
    <row r="69" spans="1:6" hidden="1" x14ac:dyDescent="0.2"/>
    <row r="70" spans="1:6" hidden="1" x14ac:dyDescent="0.2"/>
    <row r="71" spans="1:6" hidden="1" x14ac:dyDescent="0.2"/>
    <row r="72" spans="1:6" ht="12.75" hidden="1" customHeight="1" x14ac:dyDescent="0.2"/>
    <row r="73" spans="1:6" hidden="1" x14ac:dyDescent="0.2"/>
    <row r="74" spans="1:6" hidden="1" x14ac:dyDescent="0.2"/>
    <row r="75" spans="1:6" hidden="1" x14ac:dyDescent="0.2">
      <c r="A75" s="55"/>
      <c r="B75" s="46"/>
      <c r="C75" s="46"/>
      <c r="D75" s="46"/>
      <c r="E75" s="46"/>
      <c r="F75" s="46"/>
    </row>
    <row r="76" spans="1:6" hidden="1" x14ac:dyDescent="0.2">
      <c r="A76" s="55"/>
      <c r="B76" s="46"/>
      <c r="C76" s="46"/>
      <c r="D76" s="46"/>
      <c r="E76" s="46"/>
      <c r="F76" s="46"/>
    </row>
    <row r="77" spans="1:6" hidden="1" x14ac:dyDescent="0.2">
      <c r="A77" s="55"/>
      <c r="B77" s="46"/>
      <c r="C77" s="46"/>
      <c r="D77" s="46"/>
      <c r="E77" s="46"/>
      <c r="F77" s="46"/>
    </row>
    <row r="78" spans="1:6" hidden="1" x14ac:dyDescent="0.2">
      <c r="A78" s="55"/>
      <c r="B78" s="46"/>
      <c r="C78" s="46"/>
      <c r="D78" s="46"/>
      <c r="E78" s="46"/>
      <c r="F78" s="46"/>
    </row>
    <row r="79" spans="1:6" hidden="1" x14ac:dyDescent="0.2">
      <c r="A79" s="55"/>
      <c r="B79" s="46"/>
      <c r="C79" s="46"/>
      <c r="D79" s="46"/>
      <c r="E79" s="46"/>
      <c r="F79" s="46"/>
    </row>
    <row r="80" spans="1:6" hidden="1" x14ac:dyDescent="0.2"/>
    <row r="81" hidden="1" x14ac:dyDescent="0.2"/>
    <row r="82" hidden="1" x14ac:dyDescent="0.2"/>
    <row r="83" hidden="1" x14ac:dyDescent="0.2"/>
    <row r="84" hidden="1" x14ac:dyDescent="0.2"/>
    <row r="85" hidden="1" x14ac:dyDescent="0.2"/>
    <row r="86" hidden="1" x14ac:dyDescent="0.2"/>
    <row r="87" hidden="1"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sheetProtection sheet="1" formatCells="0" formatRows="0" insertColumns="0" insertRows="0" deleteRows="0"/>
  <mergeCells count="15">
    <mergeCell ref="B7:E7"/>
    <mergeCell ref="B5:E5"/>
    <mergeCell ref="D54:E54"/>
    <mergeCell ref="A1:E1"/>
    <mergeCell ref="A20:E20"/>
    <mergeCell ref="A49:E49"/>
    <mergeCell ref="B2:E2"/>
    <mergeCell ref="B3:E3"/>
    <mergeCell ref="B4:E4"/>
    <mergeCell ref="A8:E8"/>
    <mergeCell ref="A9:E9"/>
    <mergeCell ref="B6:E6"/>
    <mergeCell ref="D18:E18"/>
    <mergeCell ref="D47:E4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12 A17 A51 A53 A46 A30:A4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0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6 A52 A23:A4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B12:B17 B51:B53 B46 B22:B45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Northland District Health Board</v>
      </c>
      <c r="C2" s="175"/>
      <c r="D2" s="175"/>
      <c r="E2" s="175"/>
      <c r="F2" s="38"/>
    </row>
    <row r="3" spans="1:6" ht="21" customHeight="1" x14ac:dyDescent="0.2">
      <c r="A3" s="4" t="s">
        <v>110</v>
      </c>
      <c r="B3" s="175" t="str">
        <f>'Summary and sign-off'!B3:F3</f>
        <v>Nick Chamberlain</v>
      </c>
      <c r="C3" s="175"/>
      <c r="D3" s="175"/>
      <c r="E3" s="175"/>
      <c r="F3" s="38"/>
    </row>
    <row r="4" spans="1:6" ht="21" customHeight="1" x14ac:dyDescent="0.2">
      <c r="A4" s="4" t="s">
        <v>111</v>
      </c>
      <c r="B4" s="175">
        <f>'Summary and sign-off'!B4:F4</f>
        <v>44378</v>
      </c>
      <c r="C4" s="175"/>
      <c r="D4" s="175"/>
      <c r="E4" s="175"/>
      <c r="F4" s="38"/>
    </row>
    <row r="5" spans="1:6" ht="21" customHeight="1" x14ac:dyDescent="0.2">
      <c r="A5" s="4" t="s">
        <v>112</v>
      </c>
      <c r="B5" s="175">
        <f>'Summary and sign-off'!B5:F5</f>
        <v>44742</v>
      </c>
      <c r="C5" s="175"/>
      <c r="D5" s="175"/>
      <c r="E5" s="175"/>
      <c r="F5" s="38"/>
    </row>
    <row r="6" spans="1:6" ht="21" customHeight="1" x14ac:dyDescent="0.2">
      <c r="A6" s="4" t="s">
        <v>113</v>
      </c>
      <c r="B6" s="170" t="s">
        <v>81</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Northland District Health Board</v>
      </c>
      <c r="C2" s="175"/>
      <c r="D2" s="175"/>
      <c r="E2" s="175"/>
      <c r="F2" s="24"/>
    </row>
    <row r="3" spans="1:6" ht="21" customHeight="1" x14ac:dyDescent="0.2">
      <c r="A3" s="4" t="s">
        <v>110</v>
      </c>
      <c r="B3" s="175" t="str">
        <f>'Summary and sign-off'!B3:F3</f>
        <v>Nick Chamberlain</v>
      </c>
      <c r="C3" s="175"/>
      <c r="D3" s="175"/>
      <c r="E3" s="175"/>
      <c r="F3" s="24"/>
    </row>
    <row r="4" spans="1:6" ht="21" customHeight="1" x14ac:dyDescent="0.2">
      <c r="A4" s="4" t="s">
        <v>111</v>
      </c>
      <c r="B4" s="175">
        <f>'Summary and sign-off'!B4:F4</f>
        <v>44378</v>
      </c>
      <c r="C4" s="175"/>
      <c r="D4" s="175"/>
      <c r="E4" s="175"/>
      <c r="F4" s="24"/>
    </row>
    <row r="5" spans="1:6" ht="21" customHeight="1" x14ac:dyDescent="0.2">
      <c r="A5" s="4" t="s">
        <v>112</v>
      </c>
      <c r="B5" s="175">
        <f>'Summary and sign-off'!B5:F5</f>
        <v>44742</v>
      </c>
      <c r="C5" s="175"/>
      <c r="D5" s="175"/>
      <c r="E5" s="175"/>
      <c r="F5" s="24"/>
    </row>
    <row r="6" spans="1:6" ht="21" customHeight="1" x14ac:dyDescent="0.2">
      <c r="A6" s="4" t="s">
        <v>113</v>
      </c>
      <c r="B6" s="170" t="s">
        <v>81</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44441</v>
      </c>
      <c r="B12" s="158">
        <v>330</v>
      </c>
      <c r="C12" s="162" t="s">
        <v>203</v>
      </c>
      <c r="D12" s="162" t="s">
        <v>204</v>
      </c>
      <c r="E12" s="163"/>
      <c r="F12" s="3"/>
    </row>
    <row r="13" spans="1:6" s="87" customFormat="1" x14ac:dyDescent="0.2">
      <c r="A13" s="157">
        <v>44518</v>
      </c>
      <c r="B13" s="158">
        <v>789.07</v>
      </c>
      <c r="C13" s="162" t="s">
        <v>205</v>
      </c>
      <c r="D13" s="162" t="s">
        <v>206</v>
      </c>
      <c r="E13" s="163"/>
      <c r="F13" s="3"/>
    </row>
    <row r="14" spans="1:6" s="87" customFormat="1" x14ac:dyDescent="0.2">
      <c r="A14" s="157">
        <v>44644</v>
      </c>
      <c r="B14" s="158">
        <v>1252.17</v>
      </c>
      <c r="C14" s="162" t="s">
        <v>207</v>
      </c>
      <c r="D14" s="162" t="s">
        <v>204</v>
      </c>
      <c r="E14" s="163"/>
      <c r="F14" s="3"/>
    </row>
    <row r="15" spans="1:6" s="87" customFormat="1" x14ac:dyDescent="0.2">
      <c r="A15" s="157">
        <v>44621</v>
      </c>
      <c r="B15" s="158">
        <v>9200</v>
      </c>
      <c r="C15" s="162" t="s">
        <v>208</v>
      </c>
      <c r="D15" s="162" t="s">
        <v>209</v>
      </c>
      <c r="E15" s="163"/>
      <c r="F15" s="3"/>
    </row>
    <row r="16" spans="1:6" s="87" customFormat="1" x14ac:dyDescent="0.2">
      <c r="A16" s="157">
        <v>44713</v>
      </c>
      <c r="B16" s="158">
        <v>2011</v>
      </c>
      <c r="C16" s="162" t="s">
        <v>210</v>
      </c>
      <c r="D16" s="162" t="s">
        <v>204</v>
      </c>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13582.24</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Northland District Health Board</v>
      </c>
      <c r="C2" s="175"/>
      <c r="D2" s="175"/>
      <c r="E2" s="175"/>
      <c r="F2" s="175"/>
    </row>
    <row r="3" spans="1:6" ht="21" customHeight="1" x14ac:dyDescent="0.2">
      <c r="A3" s="4" t="s">
        <v>110</v>
      </c>
      <c r="B3" s="175" t="str">
        <f>'Summary and sign-off'!B3:F3</f>
        <v>Nick Chamberlain</v>
      </c>
      <c r="C3" s="175"/>
      <c r="D3" s="175"/>
      <c r="E3" s="175"/>
      <c r="F3" s="175"/>
    </row>
    <row r="4" spans="1:6" ht="21" customHeight="1" x14ac:dyDescent="0.2">
      <c r="A4" s="4" t="s">
        <v>111</v>
      </c>
      <c r="B4" s="175">
        <f>'Summary and sign-off'!B4:F4</f>
        <v>44378</v>
      </c>
      <c r="C4" s="175"/>
      <c r="D4" s="175"/>
      <c r="E4" s="175"/>
      <c r="F4" s="175"/>
    </row>
    <row r="5" spans="1:6" ht="21" customHeight="1" x14ac:dyDescent="0.2">
      <c r="A5" s="4" t="s">
        <v>112</v>
      </c>
      <c r="B5" s="175">
        <f>'Summary and sign-off'!B5:F5</f>
        <v>44742</v>
      </c>
      <c r="C5" s="175"/>
      <c r="D5" s="175"/>
      <c r="E5" s="175"/>
      <c r="F5" s="175"/>
    </row>
    <row r="6" spans="1:6" ht="21" customHeight="1" x14ac:dyDescent="0.2">
      <c r="A6" s="4" t="s">
        <v>154</v>
      </c>
      <c r="B6" s="170" t="s">
        <v>81</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purl.org/dc/terms/"/>
    <ds:schemaRef ds:uri="http://purl.org/dc/elements/1.1/"/>
    <ds:schemaRef ds:uri="http://www.w3.org/XML/1998/namespace"/>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Julie Shepherd (NDHB)</cp:lastModifiedBy>
  <cp:revision/>
  <dcterms:created xsi:type="dcterms:W3CDTF">2010-10-17T20:59:02Z</dcterms:created>
  <dcterms:modified xsi:type="dcterms:W3CDTF">2022-07-19T07:15:01Z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